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打印" sheetId="1" r:id="rId1"/>
    <sheet name="参数" sheetId="3" r:id="rId2"/>
    <sheet name="自动调整" sheetId="5" r:id="rId3"/>
    <sheet name="人员名单" sheetId="4" r:id="rId4"/>
  </sheets>
  <calcPr calcId="144525"/>
</workbook>
</file>

<file path=xl/sharedStrings.xml><?xml version="1.0" encoding="utf-8"?>
<sst xmlns="http://schemas.openxmlformats.org/spreadsheetml/2006/main" count="35">
  <si>
    <t>暨南大学</t>
  </si>
  <si>
    <t>序号</t>
  </si>
  <si>
    <r>
      <t>姓</t>
    </r>
    <r>
      <rPr>
        <sz val="12"/>
        <color indexed="8"/>
        <rFont val="Times New Roman"/>
        <family val="1"/>
        <charset val="0"/>
      </rPr>
      <t xml:space="preserve">  </t>
    </r>
    <r>
      <rPr>
        <sz val="12"/>
        <color indexed="8"/>
        <rFont val="宋体"/>
        <charset val="134"/>
      </rPr>
      <t>名</t>
    </r>
  </si>
  <si>
    <t>金额</t>
  </si>
  <si>
    <r>
      <t>签</t>
    </r>
    <r>
      <rPr>
        <sz val="12"/>
        <color indexed="8"/>
        <rFont val="Times New Roman"/>
        <family val="1"/>
        <charset val="0"/>
      </rPr>
      <t xml:space="preserve">  </t>
    </r>
    <r>
      <rPr>
        <sz val="12"/>
        <color indexed="8"/>
        <rFont val="宋体"/>
        <charset val="134"/>
      </rPr>
      <t>章</t>
    </r>
  </si>
  <si>
    <r>
      <t>说</t>
    </r>
    <r>
      <rPr>
        <sz val="12"/>
        <color indexed="8"/>
        <rFont val="Times New Roman"/>
        <family val="1"/>
        <charset val="0"/>
      </rPr>
      <t xml:space="preserve">       </t>
    </r>
    <r>
      <rPr>
        <sz val="12"/>
        <color indexed="8"/>
        <rFont val="宋体"/>
        <charset val="134"/>
      </rPr>
      <t>明</t>
    </r>
  </si>
  <si>
    <t>单位主管：</t>
  </si>
  <si>
    <t>审核：</t>
  </si>
  <si>
    <t>费用名</t>
  </si>
  <si>
    <t>单位名称</t>
  </si>
  <si>
    <t>日期</t>
  </si>
  <si>
    <t xml:space="preserve"> </t>
  </si>
  <si>
    <t>标准</t>
  </si>
  <si>
    <t>数量单位</t>
  </si>
  <si>
    <t>月</t>
  </si>
  <si>
    <t>标准单位</t>
  </si>
  <si>
    <t>元</t>
  </si>
  <si>
    <t>制表人</t>
  </si>
  <si>
    <t>打印页数</t>
  </si>
  <si>
    <t>人民币金额转换</t>
  </si>
  <si>
    <t>零</t>
  </si>
  <si>
    <t>壹</t>
  </si>
  <si>
    <t>贰</t>
  </si>
  <si>
    <t>叁</t>
  </si>
  <si>
    <t>肆</t>
  </si>
  <si>
    <t>伍</t>
  </si>
  <si>
    <t>陆</t>
  </si>
  <si>
    <t>柒</t>
  </si>
  <si>
    <t>捌</t>
  </si>
  <si>
    <t>玖</t>
  </si>
  <si>
    <t>姓名</t>
  </si>
  <si>
    <t>数量</t>
  </si>
  <si>
    <t>说明</t>
  </si>
  <si>
    <t>空白栏</t>
  </si>
  <si>
    <t>此横为格式条，不入数据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</si>
</sst>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  <numFmt numFmtId="7" formatCode="&quot;￥&quot;#,##0.00;&quot;￥&quot;\-#,##0.00"/>
  </numFmts>
  <fonts count="28">
    <font>
      <sz val="12"/>
      <name val="宋体"/>
      <charset val="134"/>
    </font>
    <font>
      <sz val="12"/>
      <name val="Times New Roman"/>
      <family val="1"/>
      <charset val="0"/>
    </font>
    <font>
      <sz val="16"/>
      <color indexed="8"/>
      <name val="宋体"/>
      <charset val="134"/>
    </font>
    <font>
      <sz val="12"/>
      <color indexed="8"/>
      <name val="宋体"/>
      <charset val="134"/>
    </font>
    <font>
      <b/>
      <sz val="24"/>
      <color indexed="8"/>
      <name val="宋体"/>
      <charset val="134"/>
    </font>
    <font>
      <sz val="16"/>
      <color indexed="8"/>
      <name val="楷体_GB2312"/>
      <family val="3"/>
      <charset val="134"/>
    </font>
    <font>
      <sz val="14"/>
      <color indexed="8"/>
      <name val="宋体"/>
      <charset val="134"/>
    </font>
    <font>
      <sz val="12"/>
      <color indexed="8"/>
      <name val="Times New Roman"/>
      <family val="1"/>
      <charset val="0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9"/>
      <color indexed="36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9"/>
      <color indexed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8" fillId="21" borderId="0" applyNumberFormat="0" applyBorder="0" applyAlignment="0" applyProtection="0">
      <alignment vertical="center"/>
    </xf>
    <xf numFmtId="0" fontId="21" fillId="18" borderId="12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8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3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6" fillId="10" borderId="9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0" fontId="27" fillId="9" borderId="12" applyNumberFormat="0" applyAlignment="0" applyProtection="0">
      <alignment vertical="center"/>
    </xf>
    <xf numFmtId="0" fontId="23" fillId="26" borderId="13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31" fontId="1" fillId="0" borderId="0" xfId="0" applyNumberFormat="1" applyFont="1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shrinkToFit="1"/>
    </xf>
    <xf numFmtId="0" fontId="3" fillId="0" borderId="0" xfId="0" applyFont="1" applyFill="1" applyAlignment="1">
      <alignment horizontal="center" shrinkToFit="1"/>
    </xf>
    <xf numFmtId="0" fontId="3" fillId="0" borderId="0" xfId="0" applyNumberFormat="1" applyFont="1" applyFill="1" applyAlignment="1">
      <alignment horizontal="center" shrinkToFit="1"/>
    </xf>
    <xf numFmtId="0" fontId="3" fillId="0" borderId="0" xfId="0" applyFont="1" applyAlignment="1">
      <alignment shrinkToFit="1"/>
    </xf>
    <xf numFmtId="0" fontId="4" fillId="0" borderId="0" xfId="0" applyNumberFormat="1" applyFont="1" applyFill="1" applyAlignment="1">
      <alignment horizontal="center" shrinkToFit="1"/>
    </xf>
    <xf numFmtId="0" fontId="5" fillId="0" borderId="0" xfId="0" applyFont="1" applyFill="1" applyAlignment="1">
      <alignment horizontal="center" shrinkToFit="1"/>
    </xf>
    <xf numFmtId="0" fontId="6" fillId="0" borderId="1" xfId="0" applyFont="1" applyFill="1" applyBorder="1" applyAlignment="1">
      <alignment horizontal="left" shrinkToFit="1"/>
    </xf>
    <xf numFmtId="31" fontId="6" fillId="0" borderId="1" xfId="0" applyNumberFormat="1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shrinkToFit="1"/>
    </xf>
    <xf numFmtId="176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vertical="center" shrinkToFit="1"/>
    </xf>
    <xf numFmtId="177" fontId="2" fillId="0" borderId="2" xfId="0" applyNumberFormat="1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left" shrinkToFit="1"/>
    </xf>
    <xf numFmtId="0" fontId="6" fillId="0" borderId="5" xfId="0" applyFont="1" applyFill="1" applyBorder="1" applyAlignment="1">
      <alignment horizontal="left" shrinkToFit="1"/>
    </xf>
    <xf numFmtId="7" fontId="6" fillId="0" borderId="4" xfId="0" applyNumberFormat="1" applyFont="1" applyFill="1" applyBorder="1" applyAlignment="1">
      <alignment horizontal="left" shrinkToFit="1"/>
    </xf>
    <xf numFmtId="0" fontId="3" fillId="0" borderId="6" xfId="0" applyFont="1" applyFill="1" applyBorder="1" applyAlignment="1">
      <alignment horizontal="left" shrinkToFit="1"/>
    </xf>
    <xf numFmtId="0" fontId="7" fillId="0" borderId="6" xfId="0" applyFont="1" applyFill="1" applyBorder="1" applyAlignment="1">
      <alignment horizontal="left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zoomScale="90" zoomScaleNormal="90" workbookViewId="0">
      <selection activeCell="B5" sqref="B5"/>
    </sheetView>
  </sheetViews>
  <sheetFormatPr defaultColWidth="9" defaultRowHeight="14.25" outlineLevelCol="6"/>
  <cols>
    <col min="1" max="1" width="5.625" style="12" customWidth="1"/>
    <col min="2" max="2" width="10" style="13"/>
    <col min="3" max="3" width="10.25" style="12"/>
    <col min="4" max="4" width="8" style="12"/>
    <col min="5" max="5" width="13.375" style="12"/>
    <col min="6" max="6" width="11.875" style="13" customWidth="1"/>
    <col min="7" max="7" width="26" style="12" customWidth="1"/>
    <col min="8" max="16384" width="9" style="14"/>
  </cols>
  <sheetData>
    <row r="1" ht="27.75" customHeight="1" spans="1:7">
      <c r="A1" s="15" t="s">
        <v>0</v>
      </c>
      <c r="B1" s="15"/>
      <c r="C1" s="15"/>
      <c r="D1" s="15"/>
      <c r="E1" s="15"/>
      <c r="F1" s="15"/>
      <c r="G1" s="15"/>
    </row>
    <row r="2" ht="20.25" spans="1:7">
      <c r="A2" s="16" t="str">
        <f>CONCATENATE("       ",参数!$B$1,"费签领表","       ")</f>
        <v>       费签领表       </v>
      </c>
      <c r="B2" s="16"/>
      <c r="C2" s="16"/>
      <c r="D2" s="16"/>
      <c r="E2" s="16"/>
      <c r="F2" s="16"/>
      <c r="G2" s="16"/>
    </row>
    <row r="3" ht="24" customHeight="1" spans="1:7">
      <c r="A3" s="17" t="str">
        <f>CONCATENATE("  单位名称：",参数!$B$2)</f>
        <v>  单位名称：</v>
      </c>
      <c r="B3" s="17"/>
      <c r="C3" s="17"/>
      <c r="D3" s="17"/>
      <c r="E3" s="17"/>
      <c r="F3" s="17"/>
      <c r="G3" s="18">
        <f ca="1">参数!$B$3</f>
        <v>43244.3775578704</v>
      </c>
    </row>
    <row r="4" ht="28.5" spans="1:7">
      <c r="A4" s="19" t="s">
        <v>1</v>
      </c>
      <c r="B4" s="20" t="s">
        <v>2</v>
      </c>
      <c r="C4" s="21" t="str">
        <f>CONCATENATE("标  准   （",参数!$B$6,"）")</f>
        <v>标  准   （元）</v>
      </c>
      <c r="D4" s="21" t="str">
        <f>CONCATENATE("数  量   （",参数!$B$5,"）")</f>
        <v>数  量   （月）</v>
      </c>
      <c r="E4" s="19" t="s">
        <v>3</v>
      </c>
      <c r="F4" s="20" t="s">
        <v>4</v>
      </c>
      <c r="G4" s="22" t="s">
        <v>5</v>
      </c>
    </row>
    <row r="5" s="11" customFormat="1" ht="20.25" spans="1:7">
      <c r="A5" s="23">
        <v>1</v>
      </c>
      <c r="B5" s="24" t="str">
        <f ca="1">IF(INDIRECT(ADDRESS((参数!$B$8-1)*20+ROW()-2,1,,,"人员名单"))=""," ",INDIRECT(ADDRESS((参数!$B$8-1)*20+ROW()-2,1,,,"人员名单")))</f>
        <v> </v>
      </c>
      <c r="C5" s="24" t="str">
        <f ca="1">IF(INDIRECT(ADDRESS((参数!$B$8-1)*20+ROW()-2,2,,,"人员名单"))=""," ",INDIRECT(ADDRESS((参数!$B$8-1)*20+ROW()-2,2,,,"人员名单")))</f>
        <v> </v>
      </c>
      <c r="D5" s="24" t="str">
        <f ca="1">IF(INDIRECT(ADDRESS((参数!$B$8-1)*20+ROW()-2,2,,,"人员名单"))=""," ",INDIRECT(ADDRESS((参数!$B$8-1)*20+ROW()-2,3,,,"人员名单")))</f>
        <v> </v>
      </c>
      <c r="E5" s="25" t="str">
        <f ca="1">IF(INDIRECT(ADDRESS((参数!$B$8-1)*20+ROW()-2,4,,,"人员名单"))=""," ",INDIRECT(ADDRESS((参数!$B$8-1)*20+ROW()-2,4,,,"人员名单")))</f>
        <v> </v>
      </c>
      <c r="F5" s="24"/>
      <c r="G5" s="25" t="str">
        <f ca="1">IF(INDIRECT(ADDRESS((参数!$B$8-1)*20+ROW()-2,5,,,"人员名单"))=""," ",INDIRECT(ADDRESS((参数!$B$8-1)*20+ROW()-2,5,,,"人员名单")))</f>
        <v> </v>
      </c>
    </row>
    <row r="6" s="11" customFormat="1" ht="20.25" spans="1:7">
      <c r="A6" s="23">
        <v>2</v>
      </c>
      <c r="B6" s="24" t="str">
        <f ca="1">IF(INDIRECT(ADDRESS((参数!$B$8-1)*20+ROW()-2,1,,,"人员名单"))=""," ",INDIRECT(ADDRESS((参数!$B$8-1)*20+ROW()-2,1,,,"人员名单")))</f>
        <v> </v>
      </c>
      <c r="C6" s="24" t="str">
        <f ca="1">IF(INDIRECT(ADDRESS((参数!$B$8-1)*20+ROW()-2,2,,,"人员名单"))=""," ",INDIRECT(ADDRESS((参数!$B$8-1)*20+ROW()-2,2,,,"人员名单")))</f>
        <v> </v>
      </c>
      <c r="D6" s="24" t="str">
        <f ca="1">IF(INDIRECT(ADDRESS((参数!$B$8-1)*20+ROW()-2,2,,,"人员名单"))=""," ",INDIRECT(ADDRESS((参数!$B$8-1)*20+ROW()-2,3,,,"人员名单")))</f>
        <v> </v>
      </c>
      <c r="E6" s="25" t="str">
        <f ca="1">IF(INDIRECT(ADDRESS((参数!$B$8-1)*20+ROW()-2,4,,,"人员名单"))=""," ",INDIRECT(ADDRESS((参数!$B$8-1)*20+ROW()-2,4,,,"人员名单")))</f>
        <v> </v>
      </c>
      <c r="F6" s="24"/>
      <c r="G6" s="25" t="str">
        <f ca="1">IF(INDIRECT(ADDRESS((参数!$B$8-1)*20+ROW()-2,5,,,"人员名单"))=""," ",INDIRECT(ADDRESS((参数!$B$8-1)*20+ROW()-2,5,,,"人员名单")))</f>
        <v> </v>
      </c>
    </row>
    <row r="7" s="11" customFormat="1" ht="20.25" spans="1:7">
      <c r="A7" s="23">
        <v>3</v>
      </c>
      <c r="B7" s="24" t="str">
        <f ca="1">IF(INDIRECT(ADDRESS((参数!$B$8-1)*20+ROW()-2,1,,,"人员名单"))=""," ",INDIRECT(ADDRESS((参数!$B$8-1)*20+ROW()-2,1,,,"人员名单")))</f>
        <v> </v>
      </c>
      <c r="C7" s="24" t="str">
        <f ca="1">IF(INDIRECT(ADDRESS((参数!$B$8-1)*20+ROW()-2,2,,,"人员名单"))=""," ",INDIRECT(ADDRESS((参数!$B$8-1)*20+ROW()-2,2,,,"人员名单")))</f>
        <v> </v>
      </c>
      <c r="D7" s="24" t="str">
        <f ca="1">IF(INDIRECT(ADDRESS((参数!$B$8-1)*20+ROW()-2,2,,,"人员名单"))=""," ",INDIRECT(ADDRESS((参数!$B$8-1)*20+ROW()-2,3,,,"人员名单")))</f>
        <v> </v>
      </c>
      <c r="E7" s="25" t="str">
        <f ca="1">IF(INDIRECT(ADDRESS((参数!$B$8-1)*20+ROW()-2,4,,,"人员名单"))=""," ",INDIRECT(ADDRESS((参数!$B$8-1)*20+ROW()-2,4,,,"人员名单")))</f>
        <v> </v>
      </c>
      <c r="F7" s="24"/>
      <c r="G7" s="25" t="str">
        <f ca="1">IF(INDIRECT(ADDRESS((参数!$B$8-1)*20+ROW()-2,5,,,"人员名单"))=""," ",INDIRECT(ADDRESS((参数!$B$8-1)*20+ROW()-2,5,,,"人员名单")))</f>
        <v> </v>
      </c>
    </row>
    <row r="8" s="11" customFormat="1" ht="20.25" spans="1:7">
      <c r="A8" s="23">
        <v>4</v>
      </c>
      <c r="B8" s="24" t="str">
        <f ca="1">IF(INDIRECT(ADDRESS((参数!$B$8-1)*20+ROW()-2,1,,,"人员名单"))=""," ",INDIRECT(ADDRESS((参数!$B$8-1)*20+ROW()-2,1,,,"人员名单")))</f>
        <v> </v>
      </c>
      <c r="C8" s="24" t="str">
        <f ca="1">IF(INDIRECT(ADDRESS((参数!$B$8-1)*20+ROW()-2,2,,,"人员名单"))=""," ",INDIRECT(ADDRESS((参数!$B$8-1)*20+ROW()-2,2,,,"人员名单")))</f>
        <v> </v>
      </c>
      <c r="D8" s="24" t="str">
        <f ca="1">IF(INDIRECT(ADDRESS((参数!$B$8-1)*20+ROW()-2,2,,,"人员名单"))=""," ",INDIRECT(ADDRESS((参数!$B$8-1)*20+ROW()-2,3,,,"人员名单")))</f>
        <v> </v>
      </c>
      <c r="E8" s="25" t="str">
        <f ca="1">IF(INDIRECT(ADDRESS((参数!$B$8-1)*20+ROW()-2,4,,,"人员名单"))=""," ",INDIRECT(ADDRESS((参数!$B$8-1)*20+ROW()-2,4,,,"人员名单")))</f>
        <v> </v>
      </c>
      <c r="F8" s="24"/>
      <c r="G8" s="25" t="str">
        <f ca="1">IF(INDIRECT(ADDRESS((参数!$B$8-1)*20+ROW()-2,5,,,"人员名单"))=""," ",INDIRECT(ADDRESS((参数!$B$8-1)*20+ROW()-2,5,,,"人员名单")))</f>
        <v> </v>
      </c>
    </row>
    <row r="9" s="11" customFormat="1" ht="20.25" spans="1:7">
      <c r="A9" s="23">
        <v>5</v>
      </c>
      <c r="B9" s="24" t="str">
        <f ca="1">IF(INDIRECT(ADDRESS((参数!$B$8-1)*20+ROW()-2,1,,,"人员名单"))=""," ",INDIRECT(ADDRESS((参数!$B$8-1)*20+ROW()-2,1,,,"人员名单")))</f>
        <v> </v>
      </c>
      <c r="C9" s="24" t="str">
        <f ca="1">IF(INDIRECT(ADDRESS((参数!$B$8-1)*20+ROW()-2,2,,,"人员名单"))=""," ",INDIRECT(ADDRESS((参数!$B$8-1)*20+ROW()-2,2,,,"人员名单")))</f>
        <v> </v>
      </c>
      <c r="D9" s="24" t="str">
        <f ca="1">IF(INDIRECT(ADDRESS((参数!$B$8-1)*20+ROW()-2,2,,,"人员名单"))=""," ",INDIRECT(ADDRESS((参数!$B$8-1)*20+ROW()-2,3,,,"人员名单")))</f>
        <v> </v>
      </c>
      <c r="E9" s="25" t="str">
        <f ca="1">IF(INDIRECT(ADDRESS((参数!$B$8-1)*20+ROW()-2,4,,,"人员名单"))=""," ",INDIRECT(ADDRESS((参数!$B$8-1)*20+ROW()-2,4,,,"人员名单")))</f>
        <v> </v>
      </c>
      <c r="F9" s="24"/>
      <c r="G9" s="25" t="str">
        <f ca="1">IF(INDIRECT(ADDRESS((参数!$B$8-1)*20+ROW()-2,5,,,"人员名单"))=""," ",INDIRECT(ADDRESS((参数!$B$8-1)*20+ROW()-2,5,,,"人员名单")))</f>
        <v> </v>
      </c>
    </row>
    <row r="10" s="11" customFormat="1" ht="20.25" spans="1:7">
      <c r="A10" s="23">
        <v>6</v>
      </c>
      <c r="B10" s="24" t="str">
        <f ca="1">IF(INDIRECT(ADDRESS((参数!$B$8-1)*20+ROW()-2,1,,,"人员名单"))=""," ",INDIRECT(ADDRESS((参数!$B$8-1)*20+ROW()-2,1,,,"人员名单")))</f>
        <v> </v>
      </c>
      <c r="C10" s="24" t="str">
        <f ca="1">IF(INDIRECT(ADDRESS((参数!$B$8-1)*20+ROW()-2,2,,,"人员名单"))=""," ",INDIRECT(ADDRESS((参数!$B$8-1)*20+ROW()-2,2,,,"人员名单")))</f>
        <v> </v>
      </c>
      <c r="D10" s="24" t="str">
        <f ca="1">IF(INDIRECT(ADDRESS((参数!$B$8-1)*20+ROW()-2,2,,,"人员名单"))=""," ",INDIRECT(ADDRESS((参数!$B$8-1)*20+ROW()-2,3,,,"人员名单")))</f>
        <v> </v>
      </c>
      <c r="E10" s="25" t="str">
        <f ca="1">IF(INDIRECT(ADDRESS((参数!$B$8-1)*20+ROW()-2,4,,,"人员名单"))=""," ",INDIRECT(ADDRESS((参数!$B$8-1)*20+ROW()-2,4,,,"人员名单")))</f>
        <v> </v>
      </c>
      <c r="F10" s="24"/>
      <c r="G10" s="25" t="str">
        <f ca="1">IF(INDIRECT(ADDRESS((参数!$B$8-1)*20+ROW()-2,5,,,"人员名单"))=""," ",INDIRECT(ADDRESS((参数!$B$8-1)*20+ROW()-2,5,,,"人员名单")))</f>
        <v> </v>
      </c>
    </row>
    <row r="11" s="11" customFormat="1" ht="20.25" spans="1:7">
      <c r="A11" s="23">
        <v>7</v>
      </c>
      <c r="B11" s="24" t="str">
        <f ca="1">IF(INDIRECT(ADDRESS((参数!$B$8-1)*20+ROW()-2,1,,,"人员名单"))=""," ",INDIRECT(ADDRESS((参数!$B$8-1)*20+ROW()-2,1,,,"人员名单")))</f>
        <v> </v>
      </c>
      <c r="C11" s="24" t="str">
        <f ca="1">IF(INDIRECT(ADDRESS((参数!$B$8-1)*20+ROW()-2,2,,,"人员名单"))=""," ",INDIRECT(ADDRESS((参数!$B$8-1)*20+ROW()-2,2,,,"人员名单")))</f>
        <v> </v>
      </c>
      <c r="D11" s="24" t="str">
        <f ca="1">IF(INDIRECT(ADDRESS((参数!$B$8-1)*20+ROW()-2,2,,,"人员名单"))=""," ",INDIRECT(ADDRESS((参数!$B$8-1)*20+ROW()-2,3,,,"人员名单")))</f>
        <v> </v>
      </c>
      <c r="E11" s="25" t="str">
        <f ca="1">IF(INDIRECT(ADDRESS((参数!$B$8-1)*20+ROW()-2,4,,,"人员名单"))=""," ",INDIRECT(ADDRESS((参数!$B$8-1)*20+ROW()-2,4,,,"人员名单")))</f>
        <v> </v>
      </c>
      <c r="F11" s="24"/>
      <c r="G11" s="25" t="str">
        <f ca="1">IF(INDIRECT(ADDRESS((参数!$B$8-1)*20+ROW()-2,5,,,"人员名单"))=""," ",INDIRECT(ADDRESS((参数!$B$8-1)*20+ROW()-2,5,,,"人员名单")))</f>
        <v> </v>
      </c>
    </row>
    <row r="12" s="11" customFormat="1" ht="20.25" spans="1:7">
      <c r="A12" s="23">
        <v>8</v>
      </c>
      <c r="B12" s="24" t="str">
        <f ca="1">IF(INDIRECT(ADDRESS((参数!$B$8-1)*20+ROW()-2,1,,,"人员名单"))=""," ",INDIRECT(ADDRESS((参数!$B$8-1)*20+ROW()-2,1,,,"人员名单")))</f>
        <v> </v>
      </c>
      <c r="C12" s="24" t="str">
        <f ca="1">IF(INDIRECT(ADDRESS((参数!$B$8-1)*20+ROW()-2,2,,,"人员名单"))=""," ",INDIRECT(ADDRESS((参数!$B$8-1)*20+ROW()-2,2,,,"人员名单")))</f>
        <v> </v>
      </c>
      <c r="D12" s="24" t="str">
        <f ca="1">IF(INDIRECT(ADDRESS((参数!$B$8-1)*20+ROW()-2,2,,,"人员名单"))=""," ",INDIRECT(ADDRESS((参数!$B$8-1)*20+ROW()-2,3,,,"人员名单")))</f>
        <v> </v>
      </c>
      <c r="E12" s="25" t="str">
        <f ca="1">IF(INDIRECT(ADDRESS((参数!$B$8-1)*20+ROW()-2,4,,,"人员名单"))=""," ",INDIRECT(ADDRESS((参数!$B$8-1)*20+ROW()-2,4,,,"人员名单")))</f>
        <v> </v>
      </c>
      <c r="F12" s="24"/>
      <c r="G12" s="25" t="str">
        <f ca="1">IF(INDIRECT(ADDRESS((参数!$B$8-1)*20+ROW()-2,5,,,"人员名单"))=""," ",INDIRECT(ADDRESS((参数!$B$8-1)*20+ROW()-2,5,,,"人员名单")))</f>
        <v> </v>
      </c>
    </row>
    <row r="13" s="11" customFormat="1" ht="20.25" spans="1:7">
      <c r="A13" s="23">
        <v>9</v>
      </c>
      <c r="B13" s="24" t="str">
        <f ca="1">IF(INDIRECT(ADDRESS((参数!$B$8-1)*20+ROW()-2,1,,,"人员名单"))=""," ",INDIRECT(ADDRESS((参数!$B$8-1)*20+ROW()-2,1,,,"人员名单")))</f>
        <v> </v>
      </c>
      <c r="C13" s="24" t="str">
        <f ca="1">IF(INDIRECT(ADDRESS((参数!$B$8-1)*20+ROW()-2,2,,,"人员名单"))=""," ",INDIRECT(ADDRESS((参数!$B$8-1)*20+ROW()-2,2,,,"人员名单")))</f>
        <v> </v>
      </c>
      <c r="D13" s="24" t="str">
        <f ca="1">IF(INDIRECT(ADDRESS((参数!$B$8-1)*20+ROW()-2,2,,,"人员名单"))=""," ",INDIRECT(ADDRESS((参数!$B$8-1)*20+ROW()-2,3,,,"人员名单")))</f>
        <v> </v>
      </c>
      <c r="E13" s="25" t="str">
        <f ca="1">IF(INDIRECT(ADDRESS((参数!$B$8-1)*20+ROW()-2,4,,,"人员名单"))=""," ",INDIRECT(ADDRESS((参数!$B$8-1)*20+ROW()-2,4,,,"人员名单")))</f>
        <v> </v>
      </c>
      <c r="F13" s="24"/>
      <c r="G13" s="25" t="str">
        <f ca="1">IF(INDIRECT(ADDRESS((参数!$B$8-1)*20+ROW()-2,5,,,"人员名单"))=""," ",INDIRECT(ADDRESS((参数!$B$8-1)*20+ROW()-2,5,,,"人员名单")))</f>
        <v> </v>
      </c>
    </row>
    <row r="14" s="11" customFormat="1" ht="20.25" spans="1:7">
      <c r="A14" s="23">
        <v>10</v>
      </c>
      <c r="B14" s="24" t="str">
        <f ca="1">IF(INDIRECT(ADDRESS((参数!$B$8-1)*20+ROW()-2,1,,,"人员名单"))=""," ",INDIRECT(ADDRESS((参数!$B$8-1)*20+ROW()-2,1,,,"人员名单")))</f>
        <v> </v>
      </c>
      <c r="C14" s="24" t="str">
        <f ca="1">IF(INDIRECT(ADDRESS((参数!$B$8-1)*20+ROW()-2,2,,,"人员名单"))=""," ",INDIRECT(ADDRESS((参数!$B$8-1)*20+ROW()-2,2,,,"人员名单")))</f>
        <v> </v>
      </c>
      <c r="D14" s="24" t="str">
        <f ca="1">IF(INDIRECT(ADDRESS((参数!$B$8-1)*20+ROW()-2,2,,,"人员名单"))=""," ",INDIRECT(ADDRESS((参数!$B$8-1)*20+ROW()-2,3,,,"人员名单")))</f>
        <v> </v>
      </c>
      <c r="E14" s="25" t="str">
        <f ca="1">IF(INDIRECT(ADDRESS((参数!$B$8-1)*20+ROW()-2,4,,,"人员名单"))=""," ",INDIRECT(ADDRESS((参数!$B$8-1)*20+ROW()-2,4,,,"人员名单")))</f>
        <v> </v>
      </c>
      <c r="F14" s="24"/>
      <c r="G14" s="25" t="str">
        <f ca="1">IF(INDIRECT(ADDRESS((参数!$B$8-1)*20+ROW()-2,5,,,"人员名单"))=""," ",INDIRECT(ADDRESS((参数!$B$8-1)*20+ROW()-2,5,,,"人员名单")))</f>
        <v> </v>
      </c>
    </row>
    <row r="15" ht="18.75" spans="1:7">
      <c r="A15" s="26" t="str">
        <f ca="1">IF(G15="￥","  合计人民币（大写）     仟     佰     拾     元     角     分",CONCATENATE(" 合计人民币（大写） ",IF(INT(G15/10000)&gt;0,CONCATENATE(INDEX(自动调整!$A$2:$B$11,INT(G15/10000)+1,2),"万"),""),INDEX(自动调整!$A$2:$B$11,INT((G15-INT(G15/10000)*10000)/1000+1),2),"仟",INDEX(自动调整!$A$2:$B$11,INT((G15-INT(G15/1000)*1000)/100)+1,2),"佰",INDEX(自动调整!$A$2:$B$11,INT((G15-INT(G15/1000)*1000-INT((G15-INT(G15/1000)*1000)/100)*100)/10)+1,2),"拾",INDEX(自动调整!$A$2:$B$11,INT(G15-INT(G15/1000)*1000-INT((G15-INT(G15/1000)*1000)/100)*100-INT((G15-INT(G15/1000)*1000-INT((G15-INT(G15/1000)*1000)/100)*100)/10)*10)+1,2),"元",INDEX(自动调整!$A$2:$B$11,INT(G15*10)-INT(G15)*10+1,2),"角",INDEX(自动调整!$A$2:$B$11,INT(G15*100)-INT(G15*10)*10+1,2),"分"))</f>
        <v>  合计人民币（大写）     仟     佰     拾     元     角     分</v>
      </c>
      <c r="B15" s="27"/>
      <c r="C15" s="27"/>
      <c r="D15" s="27"/>
      <c r="E15" s="27"/>
      <c r="F15" s="27"/>
      <c r="G15" s="28" t="str">
        <f ca="1">IF(SUM(E5:E14)=0,"￥",SUM(E5:E14))</f>
        <v>￥</v>
      </c>
    </row>
    <row r="16" spans="1:7">
      <c r="A16" s="29" t="s">
        <v>6</v>
      </c>
      <c r="B16" s="29"/>
      <c r="C16" s="29"/>
      <c r="D16" s="29"/>
      <c r="E16" s="29" t="s">
        <v>7</v>
      </c>
      <c r="F16" s="30"/>
      <c r="G16" s="29" t="str">
        <f>CONCATENATE("制表：",参数!$B$7)</f>
        <v>制表：</v>
      </c>
    </row>
    <row r="17" ht="98.25" customHeight="1" spans="1:7">
      <c r="A17" s="15" t="s">
        <v>0</v>
      </c>
      <c r="B17" s="15"/>
      <c r="C17" s="15"/>
      <c r="D17" s="15"/>
      <c r="E17" s="15"/>
      <c r="F17" s="15"/>
      <c r="G17" s="15"/>
    </row>
    <row r="18" ht="20.25" spans="1:7">
      <c r="A18" s="16" t="str">
        <f>CONCATENATE("       ",参数!$B$1,"费签领表","       ")</f>
        <v>       费签领表       </v>
      </c>
      <c r="B18" s="16"/>
      <c r="C18" s="16"/>
      <c r="D18" s="16"/>
      <c r="E18" s="16"/>
      <c r="F18" s="16"/>
      <c r="G18" s="16"/>
    </row>
    <row r="19" ht="24" customHeight="1" spans="1:7">
      <c r="A19" s="17" t="str">
        <f>CONCATENATE("  单位名称：",参数!$B$2)</f>
        <v>  单位名称：</v>
      </c>
      <c r="B19" s="17"/>
      <c r="C19" s="17"/>
      <c r="D19" s="17"/>
      <c r="E19" s="17"/>
      <c r="F19" s="17"/>
      <c r="G19" s="18">
        <f ca="1">参数!$B$3</f>
        <v>43244.3775578704</v>
      </c>
    </row>
    <row r="20" ht="28.5" spans="1:7">
      <c r="A20" s="19" t="s">
        <v>1</v>
      </c>
      <c r="B20" s="20" t="s">
        <v>2</v>
      </c>
      <c r="C20" s="21" t="str">
        <f>CONCATENATE("标  准   （",参数!$B$6,"）")</f>
        <v>标  准   （元）</v>
      </c>
      <c r="D20" s="21" t="str">
        <f>CONCATENATE("数  量   （",参数!$B$5,"）")</f>
        <v>数  量   （月）</v>
      </c>
      <c r="E20" s="19" t="s">
        <v>3</v>
      </c>
      <c r="F20" s="20" t="s">
        <v>4</v>
      </c>
      <c r="G20" s="22" t="s">
        <v>5</v>
      </c>
    </row>
    <row r="21" ht="20.25" spans="1:7">
      <c r="A21" s="23">
        <v>1</v>
      </c>
      <c r="B21" s="24" t="str">
        <f ca="1">IF(INDIRECT(ADDRESS((参数!$B$8-1)*20+ROW()-8,1,,,"人员名单"))=""," ",INDIRECT(ADDRESS((参数!$B$8-1)*20+ROW()-8,1,,,"人员名单")))</f>
        <v> </v>
      </c>
      <c r="C21" s="24" t="str">
        <f ca="1">IF(INDIRECT(ADDRESS((参数!$B$8-1)*20+ROW()-8,2,,,"人员名单"))=""," ",INDIRECT(ADDRESS((参数!$B$8-1)*20+ROW()-8,2,,,"人员名单")))</f>
        <v> </v>
      </c>
      <c r="D21" s="24" t="str">
        <f ca="1">IF(INDIRECT(ADDRESS((参数!$B$8-1)*20+ROW()-8,2,,,"人员名单"))=""," ",INDIRECT(ADDRESS((参数!$B$8-1)*20+ROW()-8,3,,,"人员名单")))</f>
        <v> </v>
      </c>
      <c r="E21" s="25" t="str">
        <f ca="1">IF(INDIRECT(ADDRESS((参数!$B$8-1)*20+ROW()-8,4,,,"人员名单"))=""," ",INDIRECT(ADDRESS((参数!$B$8-1)*20+ROW()-8,4,,,"人员名单")))</f>
        <v> </v>
      </c>
      <c r="F21" s="24"/>
      <c r="G21" s="25" t="str">
        <f ca="1">IF(INDIRECT(ADDRESS((参数!$B$8-1)*20+ROW()-8,5,,,"人员名单"))=""," ",INDIRECT(ADDRESS((参数!$B$8-1)*20+ROW()-8,5,,,"人员名单")))</f>
        <v> </v>
      </c>
    </row>
    <row r="22" ht="20.25" spans="1:7">
      <c r="A22" s="23">
        <v>2</v>
      </c>
      <c r="B22" s="24" t="str">
        <f ca="1">IF(INDIRECT(ADDRESS((参数!$B$8-1)*20+ROW()-8,1,,,"人员名单"))=""," ",INDIRECT(ADDRESS((参数!$B$8-1)*20+ROW()-8,1,,,"人员名单")))</f>
        <v> </v>
      </c>
      <c r="C22" s="24" t="str">
        <f ca="1">IF(INDIRECT(ADDRESS((参数!$B$8-1)*20+ROW()-8,2,,,"人员名单"))=""," ",INDIRECT(ADDRESS((参数!$B$8-1)*20+ROW()-8,2,,,"人员名单")))</f>
        <v> </v>
      </c>
      <c r="D22" s="24" t="str">
        <f ca="1">IF(INDIRECT(ADDRESS((参数!$B$8-1)*20+ROW()-8,2,,,"人员名单"))=""," ",INDIRECT(ADDRESS((参数!$B$8-1)*20+ROW()-8,3,,,"人员名单")))</f>
        <v> </v>
      </c>
      <c r="E22" s="25" t="str">
        <f ca="1">IF(INDIRECT(ADDRESS((参数!$B$8-1)*20+ROW()-8,4,,,"人员名单"))=""," ",INDIRECT(ADDRESS((参数!$B$8-1)*20+ROW()-8,4,,,"人员名单")))</f>
        <v> </v>
      </c>
      <c r="F22" s="24"/>
      <c r="G22" s="25" t="str">
        <f ca="1">IF(INDIRECT(ADDRESS((参数!$B$8-1)*20+ROW()-8,5,,,"人员名单"))=""," ",INDIRECT(ADDRESS((参数!$B$8-1)*20+ROW()-8,5,,,"人员名单")))</f>
        <v> </v>
      </c>
    </row>
    <row r="23" ht="20.25" spans="1:7">
      <c r="A23" s="23">
        <v>3</v>
      </c>
      <c r="B23" s="24" t="str">
        <f ca="1">IF(INDIRECT(ADDRESS((参数!$B$8-1)*20+ROW()-8,1,,,"人员名单"))=""," ",INDIRECT(ADDRESS((参数!$B$8-1)*20+ROW()-8,1,,,"人员名单")))</f>
        <v> </v>
      </c>
      <c r="C23" s="24" t="str">
        <f ca="1">IF(INDIRECT(ADDRESS((参数!$B$8-1)*20+ROW()-8,2,,,"人员名单"))=""," ",INDIRECT(ADDRESS((参数!$B$8-1)*20+ROW()-8,2,,,"人员名单")))</f>
        <v> </v>
      </c>
      <c r="D23" s="24" t="str">
        <f ca="1">IF(INDIRECT(ADDRESS((参数!$B$8-1)*20+ROW()-8,2,,,"人员名单"))=""," ",INDIRECT(ADDRESS((参数!$B$8-1)*20+ROW()-8,3,,,"人员名单")))</f>
        <v> </v>
      </c>
      <c r="E23" s="25" t="str">
        <f ca="1">IF(INDIRECT(ADDRESS((参数!$B$8-1)*20+ROW()-8,4,,,"人员名单"))=""," ",INDIRECT(ADDRESS((参数!$B$8-1)*20+ROW()-8,4,,,"人员名单")))</f>
        <v> </v>
      </c>
      <c r="F23" s="24"/>
      <c r="G23" s="25" t="str">
        <f ca="1">IF(INDIRECT(ADDRESS((参数!$B$8-1)*20+ROW()-8,5,,,"人员名单"))=""," ",INDIRECT(ADDRESS((参数!$B$8-1)*20+ROW()-8,5,,,"人员名单")))</f>
        <v> </v>
      </c>
    </row>
    <row r="24" ht="20.25" spans="1:7">
      <c r="A24" s="23">
        <v>4</v>
      </c>
      <c r="B24" s="24" t="str">
        <f ca="1">IF(INDIRECT(ADDRESS((参数!$B$8-1)*20+ROW()-8,1,,,"人员名单"))=""," ",INDIRECT(ADDRESS((参数!$B$8-1)*20+ROW()-8,1,,,"人员名单")))</f>
        <v> </v>
      </c>
      <c r="C24" s="24" t="str">
        <f ca="1">IF(INDIRECT(ADDRESS((参数!$B$8-1)*20+ROW()-8,2,,,"人员名单"))=""," ",INDIRECT(ADDRESS((参数!$B$8-1)*20+ROW()-8,2,,,"人员名单")))</f>
        <v> </v>
      </c>
      <c r="D24" s="24" t="str">
        <f ca="1">IF(INDIRECT(ADDRESS((参数!$B$8-1)*20+ROW()-8,2,,,"人员名单"))=""," ",INDIRECT(ADDRESS((参数!$B$8-1)*20+ROW()-8,3,,,"人员名单")))</f>
        <v> </v>
      </c>
      <c r="E24" s="25" t="str">
        <f ca="1">IF(INDIRECT(ADDRESS((参数!$B$8-1)*20+ROW()-8,4,,,"人员名单"))=""," ",INDIRECT(ADDRESS((参数!$B$8-1)*20+ROW()-8,4,,,"人员名单")))</f>
        <v> </v>
      </c>
      <c r="F24" s="24"/>
      <c r="G24" s="25" t="str">
        <f ca="1">IF(INDIRECT(ADDRESS((参数!$B$8-1)*20+ROW()-8,5,,,"人员名单"))=""," ",INDIRECT(ADDRESS((参数!$B$8-1)*20+ROW()-8,5,,,"人员名单")))</f>
        <v> </v>
      </c>
    </row>
    <row r="25" ht="20.25" spans="1:7">
      <c r="A25" s="23">
        <v>5</v>
      </c>
      <c r="B25" s="24" t="str">
        <f ca="1">IF(INDIRECT(ADDRESS((参数!$B$8-1)*20+ROW()-8,1,,,"人员名单"))=""," ",INDIRECT(ADDRESS((参数!$B$8-1)*20+ROW()-8,1,,,"人员名单")))</f>
        <v> </v>
      </c>
      <c r="C25" s="24" t="str">
        <f ca="1">IF(INDIRECT(ADDRESS((参数!$B$8-1)*20+ROW()-8,2,,,"人员名单"))=""," ",INDIRECT(ADDRESS((参数!$B$8-1)*20+ROW()-8,2,,,"人员名单")))</f>
        <v> </v>
      </c>
      <c r="D25" s="24" t="str">
        <f ca="1">IF(INDIRECT(ADDRESS((参数!$B$8-1)*20+ROW()-8,2,,,"人员名单"))=""," ",INDIRECT(ADDRESS((参数!$B$8-1)*20+ROW()-8,3,,,"人员名单")))</f>
        <v> </v>
      </c>
      <c r="E25" s="25" t="str">
        <f ca="1">IF(INDIRECT(ADDRESS((参数!$B$8-1)*20+ROW()-8,4,,,"人员名单"))=""," ",INDIRECT(ADDRESS((参数!$B$8-1)*20+ROW()-8,4,,,"人员名单")))</f>
        <v> </v>
      </c>
      <c r="F25" s="24"/>
      <c r="G25" s="25" t="str">
        <f ca="1">IF(INDIRECT(ADDRESS((参数!$B$8-1)*20+ROW()-8,5,,,"人员名单"))=""," ",INDIRECT(ADDRESS((参数!$B$8-1)*20+ROW()-8,5,,,"人员名单")))</f>
        <v> </v>
      </c>
    </row>
    <row r="26" ht="20.25" spans="1:7">
      <c r="A26" s="23">
        <v>6</v>
      </c>
      <c r="B26" s="24" t="str">
        <f ca="1">IF(INDIRECT(ADDRESS((参数!$B$8-1)*20+ROW()-8,1,,,"人员名单"))=""," ",INDIRECT(ADDRESS((参数!$B$8-1)*20+ROW()-8,1,,,"人员名单")))</f>
        <v> </v>
      </c>
      <c r="C26" s="24" t="str">
        <f ca="1">IF(INDIRECT(ADDRESS((参数!$B$8-1)*20+ROW()-8,2,,,"人员名单"))=""," ",INDIRECT(ADDRESS((参数!$B$8-1)*20+ROW()-8,2,,,"人员名单")))</f>
        <v> </v>
      </c>
      <c r="D26" s="24" t="str">
        <f ca="1">IF(INDIRECT(ADDRESS((参数!$B$8-1)*20+ROW()-8,2,,,"人员名单"))=""," ",INDIRECT(ADDRESS((参数!$B$8-1)*20+ROW()-8,3,,,"人员名单")))</f>
        <v> </v>
      </c>
      <c r="E26" s="25" t="str">
        <f ca="1">IF(INDIRECT(ADDRESS((参数!$B$8-1)*20+ROW()-8,4,,,"人员名单"))=""," ",INDIRECT(ADDRESS((参数!$B$8-1)*20+ROW()-8,4,,,"人员名单")))</f>
        <v> </v>
      </c>
      <c r="F26" s="24"/>
      <c r="G26" s="25" t="str">
        <f ca="1">IF(INDIRECT(ADDRESS((参数!$B$8-1)*20+ROW()-8,5,,,"人员名单"))=""," ",INDIRECT(ADDRESS((参数!$B$8-1)*20+ROW()-8,5,,,"人员名单")))</f>
        <v> </v>
      </c>
    </row>
    <row r="27" ht="20.25" spans="1:7">
      <c r="A27" s="23">
        <v>7</v>
      </c>
      <c r="B27" s="24" t="str">
        <f ca="1">IF(INDIRECT(ADDRESS((参数!$B$8-1)*20+ROW()-8,1,,,"人员名单"))=""," ",INDIRECT(ADDRESS((参数!$B$8-1)*20+ROW()-8,1,,,"人员名单")))</f>
        <v> </v>
      </c>
      <c r="C27" s="24" t="str">
        <f ca="1">IF(INDIRECT(ADDRESS((参数!$B$8-1)*20+ROW()-8,2,,,"人员名单"))=""," ",INDIRECT(ADDRESS((参数!$B$8-1)*20+ROW()-8,2,,,"人员名单")))</f>
        <v> </v>
      </c>
      <c r="D27" s="24" t="str">
        <f ca="1">IF(INDIRECT(ADDRESS((参数!$B$8-1)*20+ROW()-8,2,,,"人员名单"))=""," ",INDIRECT(ADDRESS((参数!$B$8-1)*20+ROW()-8,3,,,"人员名单")))</f>
        <v> </v>
      </c>
      <c r="E27" s="25" t="str">
        <f ca="1">IF(INDIRECT(ADDRESS((参数!$B$8-1)*20+ROW()-8,4,,,"人员名单"))=""," ",INDIRECT(ADDRESS((参数!$B$8-1)*20+ROW()-8,4,,,"人员名单")))</f>
        <v> </v>
      </c>
      <c r="F27" s="24"/>
      <c r="G27" s="25" t="str">
        <f ca="1">IF(INDIRECT(ADDRESS((参数!$B$8-1)*20+ROW()-8,5,,,"人员名单"))=""," ",INDIRECT(ADDRESS((参数!$B$8-1)*20+ROW()-8,5,,,"人员名单")))</f>
        <v> </v>
      </c>
    </row>
    <row r="28" ht="20.25" spans="1:7">
      <c r="A28" s="23">
        <v>8</v>
      </c>
      <c r="B28" s="24" t="str">
        <f ca="1">IF(INDIRECT(ADDRESS((参数!$B$8-1)*20+ROW()-8,1,,,"人员名单"))=""," ",INDIRECT(ADDRESS((参数!$B$8-1)*20+ROW()-8,1,,,"人员名单")))</f>
        <v> </v>
      </c>
      <c r="C28" s="24" t="str">
        <f ca="1">IF(INDIRECT(ADDRESS((参数!$B$8-1)*20+ROW()-8,2,,,"人员名单"))=""," ",INDIRECT(ADDRESS((参数!$B$8-1)*20+ROW()-8,2,,,"人员名单")))</f>
        <v> </v>
      </c>
      <c r="D28" s="24" t="str">
        <f ca="1">IF(INDIRECT(ADDRESS((参数!$B$8-1)*20+ROW()-8,2,,,"人员名单"))=""," ",INDIRECT(ADDRESS((参数!$B$8-1)*20+ROW()-8,3,,,"人员名单")))</f>
        <v> </v>
      </c>
      <c r="E28" s="25" t="str">
        <f ca="1">IF(INDIRECT(ADDRESS((参数!$B$8-1)*20+ROW()-8,4,,,"人员名单"))=""," ",INDIRECT(ADDRESS((参数!$B$8-1)*20+ROW()-8,4,,,"人员名单")))</f>
        <v> </v>
      </c>
      <c r="F28" s="24"/>
      <c r="G28" s="25" t="str">
        <f ca="1">IF(INDIRECT(ADDRESS((参数!$B$8-1)*20+ROW()-8,5,,,"人员名单"))=""," ",INDIRECT(ADDRESS((参数!$B$8-1)*20+ROW()-8,5,,,"人员名单")))</f>
        <v> </v>
      </c>
    </row>
    <row r="29" ht="20.25" spans="1:7">
      <c r="A29" s="23">
        <v>9</v>
      </c>
      <c r="B29" s="24" t="str">
        <f ca="1">IF(INDIRECT(ADDRESS((参数!$B$8-1)*20+ROW()-8,1,,,"人员名单"))=""," ",INDIRECT(ADDRESS((参数!$B$8-1)*20+ROW()-8,1,,,"人员名单")))</f>
        <v> </v>
      </c>
      <c r="C29" s="24" t="str">
        <f ca="1">IF(INDIRECT(ADDRESS((参数!$B$8-1)*20+ROW()-8,2,,,"人员名单"))=""," ",INDIRECT(ADDRESS((参数!$B$8-1)*20+ROW()-8,2,,,"人员名单")))</f>
        <v> </v>
      </c>
      <c r="D29" s="24" t="str">
        <f ca="1">IF(INDIRECT(ADDRESS((参数!$B$8-1)*20+ROW()-8,2,,,"人员名单"))=""," ",INDIRECT(ADDRESS((参数!$B$8-1)*20+ROW()-8,3,,,"人员名单")))</f>
        <v> </v>
      </c>
      <c r="E29" s="25" t="str">
        <f ca="1">IF(INDIRECT(ADDRESS((参数!$B$8-1)*20+ROW()-8,4,,,"人员名单"))=""," ",INDIRECT(ADDRESS((参数!$B$8-1)*20+ROW()-8,4,,,"人员名单")))</f>
        <v> </v>
      </c>
      <c r="F29" s="24"/>
      <c r="G29" s="25" t="str">
        <f ca="1">IF(INDIRECT(ADDRESS((参数!$B$8-1)*20+ROW()-8,5,,,"人员名单"))=""," ",INDIRECT(ADDRESS((参数!$B$8-1)*20+ROW()-8,5,,,"人员名单")))</f>
        <v> </v>
      </c>
    </row>
    <row r="30" ht="20.25" spans="1:7">
      <c r="A30" s="23">
        <v>10</v>
      </c>
      <c r="B30" s="24" t="str">
        <f ca="1">IF(INDIRECT(ADDRESS((参数!$B$8-1)*20+ROW()-8,1,,,"人员名单"))=""," ",INDIRECT(ADDRESS((参数!$B$8-1)*20+ROW()-8,1,,,"人员名单")))</f>
        <v> </v>
      </c>
      <c r="C30" s="24" t="str">
        <f ca="1">IF(INDIRECT(ADDRESS((参数!$B$8-1)*20+ROW()-8,2,,,"人员名单"))=""," ",INDIRECT(ADDRESS((参数!$B$8-1)*20+ROW()-8,2,,,"人员名单")))</f>
        <v> </v>
      </c>
      <c r="D30" s="24" t="str">
        <f ca="1">IF(INDIRECT(ADDRESS((参数!$B$8-1)*20+ROW()-8,2,,,"人员名单"))=""," ",INDIRECT(ADDRESS((参数!$B$8-1)*20+ROW()-8,3,,,"人员名单")))</f>
        <v> </v>
      </c>
      <c r="E30" s="25" t="str">
        <f ca="1">IF(INDIRECT(ADDRESS((参数!$B$8-1)*20+ROW()-8,4,,,"人员名单"))=""," ",INDIRECT(ADDRESS((参数!$B$8-1)*20+ROW()-8,4,,,"人员名单")))</f>
        <v> </v>
      </c>
      <c r="F30" s="24"/>
      <c r="G30" s="25" t="str">
        <f ca="1">IF(INDIRECT(ADDRESS((参数!$B$8-1)*20+ROW()-8,5,,,"人员名单"))=""," ",INDIRECT(ADDRESS((参数!$B$8-1)*20+ROW()-8,5,,,"人员名单")))</f>
        <v> </v>
      </c>
    </row>
    <row r="31" ht="18.75" spans="1:7">
      <c r="A31" s="26" t="str">
        <f ca="1">IF(G31="￥","  合计人民币（大写）     仟     佰     拾     元     角     分",CONCATENATE(" 合计人民币（大写） ",IF(INT(G31/10000)&gt;0,CONCATENATE(INDEX(自动调整!$A$2:$B$11,INT(G31/10000)+1,2),"万"),""),INDEX(自动调整!$A$2:$B$11,INT((G31-INT(G31/10000)*10000)/1000+1),2),"仟",INDEX(自动调整!$A$2:$B$11,INT((G31-INT(G31/1000)*1000)/100)+1,2),"佰",INDEX(自动调整!$A$2:$B$11,INT((G31-INT(G31/1000)*1000-INT((G31-INT(G31/1000)*1000)/100)*100)/10)+1,2),"拾",INDEX(自动调整!$A$2:$B$11,INT(G31-INT(G31/1000)*1000-INT((G31-INT(G31/1000)*1000)/100)*100-INT((G31-INT(G31/1000)*1000-INT((G31-INT(G31/1000)*1000)/100)*100)/10)*10)+1,2),"元",INDEX(自动调整!$A$2:$B$11,INT(G31*10)-INT(G31)*10+1,2),"角",INDEX(自动调整!$A$2:$B$11,INT(G31*100)-INT(G31*10)*10+1,2),"分"))</f>
        <v>  合计人民币（大写）     仟     佰     拾     元     角     分</v>
      </c>
      <c r="B31" s="27"/>
      <c r="C31" s="27"/>
      <c r="D31" s="27"/>
      <c r="E31" s="27"/>
      <c r="F31" s="27"/>
      <c r="G31" s="28" t="str">
        <f ca="1">IF(SUM(E21:E30)=0,"￥",SUM(E21:E30))</f>
        <v>￥</v>
      </c>
    </row>
    <row r="32" spans="1:7">
      <c r="A32" s="29" t="s">
        <v>6</v>
      </c>
      <c r="B32" s="29"/>
      <c r="C32" s="29"/>
      <c r="D32" s="29"/>
      <c r="E32" s="29" t="s">
        <v>7</v>
      </c>
      <c r="F32" s="30"/>
      <c r="G32" s="29" t="str">
        <f>CONCATENATE("制表：",参数!$B$7)</f>
        <v>制表：</v>
      </c>
    </row>
  </sheetData>
  <sheetProtection password="C68B" sheet="1" objects="1" scenarios="1"/>
  <mergeCells count="12">
    <mergeCell ref="A1:G1"/>
    <mergeCell ref="A2:G2"/>
    <mergeCell ref="A3:F3"/>
    <mergeCell ref="A15:F15"/>
    <mergeCell ref="A16:D16"/>
    <mergeCell ref="E16:F16"/>
    <mergeCell ref="A17:G17"/>
    <mergeCell ref="A18:G18"/>
    <mergeCell ref="A19:F19"/>
    <mergeCell ref="A31:F31"/>
    <mergeCell ref="A32:D32"/>
    <mergeCell ref="E32:F32"/>
  </mergeCells>
  <printOptions horizontalCentered="1"/>
  <pageMargins left="0.393055555555556" right="0.393055555555556" top="0.393055555555556" bottom="0" header="0.511805555555556" footer="0.511805555555556"/>
  <pageSetup paperSize="9" orientation="portrait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workbookViewId="0">
      <selection activeCell="B12" sqref="B12"/>
    </sheetView>
  </sheetViews>
  <sheetFormatPr defaultColWidth="9" defaultRowHeight="14.25" outlineLevelCol="2"/>
  <cols>
    <col min="1" max="1" width="9.5"/>
    <col min="2" max="2" width="53.875"/>
  </cols>
  <sheetData>
    <row r="1" spans="1:1">
      <c r="A1" t="s">
        <v>8</v>
      </c>
    </row>
    <row r="2" spans="1:1">
      <c r="A2" t="s">
        <v>9</v>
      </c>
    </row>
    <row r="3" ht="15.75" spans="1:3">
      <c r="A3" t="s">
        <v>10</v>
      </c>
      <c r="B3" s="8">
        <f ca="1">NOW()</f>
        <v>43244.3775578704</v>
      </c>
      <c r="C3" s="9" t="s">
        <v>11</v>
      </c>
    </row>
    <row r="4" spans="1:1">
      <c r="A4" t="s">
        <v>12</v>
      </c>
    </row>
    <row r="5" spans="1:2">
      <c r="A5" t="s">
        <v>13</v>
      </c>
      <c r="B5" t="s">
        <v>14</v>
      </c>
    </row>
    <row r="6" spans="1:2">
      <c r="A6" t="s">
        <v>15</v>
      </c>
      <c r="B6" t="s">
        <v>16</v>
      </c>
    </row>
    <row r="7" spans="1:2">
      <c r="A7" t="s">
        <v>17</v>
      </c>
      <c r="B7" s="5"/>
    </row>
    <row r="8" spans="1:2">
      <c r="A8" t="s">
        <v>18</v>
      </c>
      <c r="B8" s="10">
        <v>1</v>
      </c>
    </row>
    <row r="11" ht="15.75" spans="2:2">
      <c r="B11" s="9"/>
    </row>
  </sheetData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workbookViewId="0">
      <selection activeCell="C11" sqref="C11"/>
    </sheetView>
  </sheetViews>
  <sheetFormatPr defaultColWidth="9" defaultRowHeight="14.25" outlineLevelCol="1"/>
  <sheetData>
    <row r="1" spans="1:2">
      <c r="A1" s="2" t="s">
        <v>19</v>
      </c>
      <c r="B1" s="2"/>
    </row>
    <row r="2" spans="1:2">
      <c r="A2">
        <v>0</v>
      </c>
      <c r="B2" t="s">
        <v>20</v>
      </c>
    </row>
    <row r="3" spans="1:2">
      <c r="A3">
        <v>1</v>
      </c>
      <c r="B3" t="s">
        <v>21</v>
      </c>
    </row>
    <row r="4" spans="1:2">
      <c r="A4">
        <v>2</v>
      </c>
      <c r="B4" t="s">
        <v>22</v>
      </c>
    </row>
    <row r="5" spans="1:2">
      <c r="A5">
        <v>3</v>
      </c>
      <c r="B5" t="s">
        <v>23</v>
      </c>
    </row>
    <row r="6" spans="1:2">
      <c r="A6">
        <v>4</v>
      </c>
      <c r="B6" t="s">
        <v>24</v>
      </c>
    </row>
    <row r="7" spans="1:2">
      <c r="A7">
        <v>5</v>
      </c>
      <c r="B7" t="s">
        <v>25</v>
      </c>
    </row>
    <row r="8" spans="1:2">
      <c r="A8">
        <v>6</v>
      </c>
      <c r="B8" t="s">
        <v>26</v>
      </c>
    </row>
    <row r="9" spans="1:2">
      <c r="A9">
        <v>7</v>
      </c>
      <c r="B9" t="s">
        <v>27</v>
      </c>
    </row>
    <row r="10" spans="1:2">
      <c r="A10">
        <v>8</v>
      </c>
      <c r="B10" t="s">
        <v>28</v>
      </c>
    </row>
    <row r="11" spans="1:2">
      <c r="A11">
        <v>9</v>
      </c>
      <c r="B11" t="s">
        <v>29</v>
      </c>
    </row>
  </sheetData>
  <sheetProtection password="C68B" sheet="1" objects="1" scenarios="1"/>
  <mergeCells count="1">
    <mergeCell ref="A1:B1"/>
  </mergeCells>
  <pageMargins left="0.75" right="0.75" top="1" bottom="1" header="0.5" footer="0.5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workbookViewId="0">
      <pane xSplit="5" ySplit="2" topLeftCell="F3" activePane="bottomRight" state="frozen"/>
      <selection/>
      <selection pane="topRight"/>
      <selection pane="bottomLeft"/>
      <selection pane="bottomRight" activeCell="E19" sqref="E19"/>
    </sheetView>
  </sheetViews>
  <sheetFormatPr defaultColWidth="9" defaultRowHeight="14.25" outlineLevelCol="5"/>
  <cols>
    <col min="1" max="1" width="10.625" style="2" customWidth="1"/>
    <col min="2" max="4" width="6.625" style="2" customWidth="1"/>
    <col min="5" max="5" width="39.375" style="2" customWidth="1"/>
    <col min="6" max="6" width="31.375" style="2" customWidth="1"/>
    <col min="7" max="16384" width="9" style="2"/>
  </cols>
  <sheetData>
    <row r="1" spans="1:6">
      <c r="A1" s="2" t="s">
        <v>30</v>
      </c>
      <c r="B1" s="2" t="s">
        <v>12</v>
      </c>
      <c r="C1" s="2" t="s">
        <v>31</v>
      </c>
      <c r="D1" s="2" t="s">
        <v>3</v>
      </c>
      <c r="E1" s="2" t="s">
        <v>32</v>
      </c>
      <c r="F1" s="2" t="str">
        <f ca="1">CONCATENATE("总金额为：  ",SUM(D:D),"元")</f>
        <v>总金额为：  0元</v>
      </c>
    </row>
    <row r="2" spans="1:6">
      <c r="A2" s="2" t="s">
        <v>33</v>
      </c>
      <c r="B2" s="2" t="str">
        <f>IF(参数!$B$4=0,"",参数!$B$4)</f>
        <v/>
      </c>
      <c r="D2" s="2">
        <f>IF(参数!$B$4=0,C2,B2*C2)</f>
        <v>0</v>
      </c>
      <c r="F2" s="2" t="s">
        <v>34</v>
      </c>
    </row>
    <row r="3" s="1" customFormat="1" spans="1:4">
      <c r="A3" s="3"/>
      <c r="B3" s="2"/>
      <c r="D3" s="2"/>
    </row>
    <row r="4" s="1" customFormat="1" ht="15.75" spans="1:5">
      <c r="A4" s="3"/>
      <c r="B4" s="2"/>
      <c r="D4" s="2"/>
      <c r="E4" s="4"/>
    </row>
    <row r="5" s="1" customFormat="1" ht="15.75" spans="1:5">
      <c r="A5" s="5"/>
      <c r="B5" s="2"/>
      <c r="D5" s="2"/>
      <c r="E5" s="4"/>
    </row>
    <row r="6" s="1" customFormat="1" ht="15.75" spans="1:5">
      <c r="A6" s="6"/>
      <c r="B6" s="2"/>
      <c r="D6" s="2"/>
      <c r="E6" s="4"/>
    </row>
    <row r="7" s="1" customFormat="1" spans="2:4">
      <c r="B7" s="2"/>
      <c r="D7" s="2"/>
    </row>
    <row r="8" s="1" customFormat="1" spans="1:4">
      <c r="A8" s="3"/>
      <c r="B8" s="2"/>
      <c r="D8" s="2"/>
    </row>
    <row r="9" s="1" customFormat="1" spans="1:4">
      <c r="A9" s="5"/>
      <c r="B9" s="2"/>
      <c r="D9" s="2"/>
    </row>
    <row r="10" s="1" customFormat="1" spans="1:1">
      <c r="A10" s="7"/>
    </row>
    <row r="11" s="1" customFormat="1" spans="1:1">
      <c r="A11" s="5"/>
    </row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 spans="1:1">
      <c r="A23" s="5"/>
    </row>
    <row r="24" s="1" customFormat="1" spans="1:1">
      <c r="A24" s="5"/>
    </row>
    <row r="25" s="1" customFormat="1" spans="1:1">
      <c r="A25" s="7"/>
    </row>
    <row r="26" s="1" customFormat="1" spans="1:1">
      <c r="A26" s="5"/>
    </row>
    <row r="27" s="1" customFormat="1" spans="1:1">
      <c r="A27" s="5"/>
    </row>
    <row r="28" s="1" customFormat="1"/>
  </sheetData>
  <sheetCalcPr fullCalcOnLoad="1"/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暨南大学学生处学生活动辅导科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打印</vt:lpstr>
      <vt:lpstr>参数</vt:lpstr>
      <vt:lpstr>自动调整</vt:lpstr>
      <vt:lpstr>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张文龙</dc:creator>
  <cp:lastModifiedBy>顾健</cp:lastModifiedBy>
  <dcterms:created xsi:type="dcterms:W3CDTF">2000-04-05T00:52:39Z</dcterms:created>
  <cp:lastPrinted>2004-06-09T09:25:48Z</cp:lastPrinted>
  <dcterms:modified xsi:type="dcterms:W3CDTF">2018-05-24T01:05:15Z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